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套餐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15" name="ID_7A48410FA3614FF59DF0F80F1CE730D7" descr="C:\Users\Administrator\AppData\Local\Temp\ksohtml7656\wps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8191500" y="1491615"/>
          <a:ext cx="942975" cy="498475"/>
        </a:xfrm>
        <a:prstGeom prst="rect">
          <a:avLst/>
        </a:prstGeom>
        <a:noFill/>
      </xdr:spPr>
    </xdr:pic>
  </etc:cellImage>
  <etc:cellImage>
    <xdr:pic>
      <xdr:nvPicPr>
        <xdr:cNvPr id="16" name="ID_E6EF60193F49499BB73B3E7466E9A4C7" descr="C:\Users\Administrator\AppData\Local\Temp\ksohtml7656\wps2.pn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8200390" y="2125980"/>
          <a:ext cx="960120" cy="557530"/>
        </a:xfrm>
        <a:prstGeom prst="rect">
          <a:avLst/>
        </a:prstGeom>
        <a:noFill/>
      </xdr:spPr>
    </xdr:pic>
  </etc:cellImage>
  <etc:cellImage>
    <xdr:pic>
      <xdr:nvPicPr>
        <xdr:cNvPr id="17" name="ID_1C78716DA2C442DCBC443C52474B61F0" descr="C:\Users\Administrator\AppData\Local\Temp\ksohtml7656\wps3.pn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8227060" y="2836545"/>
          <a:ext cx="862330" cy="494030"/>
        </a:xfrm>
        <a:prstGeom prst="rect">
          <a:avLst/>
        </a:prstGeom>
        <a:noFill/>
      </xdr:spPr>
    </xdr:pic>
  </etc:cellImage>
  <etc:cellImage>
    <xdr:pic>
      <xdr:nvPicPr>
        <xdr:cNvPr id="28" name="ID_DCDFE511F1D44242837E316FEECCA9BB"/>
        <xdr:cNvPicPr/>
      </xdr:nvPicPr>
      <xdr:blipFill>
        <a:blip r:embed="rId4" cstate="print"/>
        <a:stretch>
          <a:fillRect/>
        </a:stretch>
      </xdr:blipFill>
      <xdr:spPr>
        <a:xfrm>
          <a:off x="8291195" y="3349625"/>
          <a:ext cx="734695" cy="411480"/>
        </a:xfrm>
        <a:prstGeom prst="rect">
          <a:avLst/>
        </a:prstGeom>
      </xdr:spPr>
    </xdr:pic>
  </etc:cellImage>
  <etc:cellImage>
    <xdr:pic>
      <xdr:nvPicPr>
        <xdr:cNvPr id="30" name="ID_A56488D0A9604B8AB45855C3BB402FB9" descr="C:\Users\Administrator\AppData\Local\Temp\ksohtml7656\wps4.png"/>
        <xdr:cNvPicPr>
          <a:picLocks noChangeAspect="1" noChangeArrowheads="1"/>
        </xdr:cNvPicPr>
      </xdr:nvPicPr>
      <xdr:blipFill>
        <a:blip r:embed="rId5" cstate="print"/>
        <a:stretch>
          <a:fillRect/>
        </a:stretch>
      </xdr:blipFill>
      <xdr:spPr>
        <a:xfrm>
          <a:off x="8278495" y="3825875"/>
          <a:ext cx="938530" cy="410845"/>
        </a:xfrm>
        <a:prstGeom prst="rect">
          <a:avLst/>
        </a:prstGeom>
        <a:noFill/>
      </xdr:spPr>
    </xdr:pic>
  </etc:cellImage>
  <etc:cellImage>
    <xdr:pic>
      <xdr:nvPicPr>
        <xdr:cNvPr id="34" name="ID_A14F813721CC4E0BA842B79FD8AB014D" descr="C:\Users\Administrator\AppData\Local\Temp\ksohtml7656\wps12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8345170" y="4476750"/>
          <a:ext cx="842010" cy="523240"/>
        </a:xfrm>
        <a:prstGeom prst="rect">
          <a:avLst/>
        </a:prstGeom>
        <a:noFill/>
      </xdr:spPr>
    </xdr:pic>
  </etc:cellImage>
  <etc:cellImage>
    <xdr:pic>
      <xdr:nvPicPr>
        <xdr:cNvPr id="23" name="ID_F7332A910AB44D9FB78ACE3B83E4968B" descr="C:\Users\Administrator\AppData\Local\Temp\ksohtml7656\wps12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8400415" y="7007225"/>
          <a:ext cx="690245" cy="433705"/>
        </a:xfrm>
        <a:prstGeom prst="rect">
          <a:avLst/>
        </a:prstGeom>
        <a:noFill/>
      </xdr:spPr>
    </xdr:pic>
  </etc:cellImage>
  <etc:cellImage>
    <xdr:pic>
      <xdr:nvPicPr>
        <xdr:cNvPr id="13" name="ID_C0D90E3BE86E4217AB03406B4D432DF4" descr="C:\Users\Administrator\AppData\Local\Temp\ksohtml7656\wps15.pn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8395335" y="7648575"/>
          <a:ext cx="772795" cy="514350"/>
        </a:xfrm>
        <a:prstGeom prst="rect">
          <a:avLst/>
        </a:prstGeom>
        <a:noFill/>
      </xdr:spPr>
    </xdr:pic>
  </etc:cellImage>
  <etc:cellImage>
    <xdr:pic>
      <xdr:nvPicPr>
        <xdr:cNvPr id="29" name="ID_5A5FD2F1BD754560A3607BED31D27EEF" descr="C:\Users\Administrator\AppData\Local\Temp\ksohtml7656\wps4.png"/>
        <xdr:cNvPicPr>
          <a:picLocks noChangeAspect="1" noChangeArrowheads="1"/>
        </xdr:cNvPicPr>
      </xdr:nvPicPr>
      <xdr:blipFill>
        <a:blip r:embed="rId5" cstate="print"/>
        <a:stretch>
          <a:fillRect/>
        </a:stretch>
      </xdr:blipFill>
      <xdr:spPr>
        <a:xfrm>
          <a:off x="8209915" y="8277225"/>
          <a:ext cx="1217930" cy="533400"/>
        </a:xfrm>
        <a:prstGeom prst="rect">
          <a:avLst/>
        </a:prstGeom>
        <a:noFill/>
      </xdr:spPr>
    </xdr:pic>
  </etc:cellImage>
  <etc:cellImage>
    <xdr:pic>
      <xdr:nvPicPr>
        <xdr:cNvPr id="5" name="ID_25967722A2984FBA9E37DAED61A8CB00" descr="C:\Users\Administrator\AppData\Local\Temp\ksohtml7656\wps15.pn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8314690" y="10783570"/>
          <a:ext cx="876935" cy="495935"/>
        </a:xfrm>
        <a:prstGeom prst="rect">
          <a:avLst/>
        </a:prstGeom>
        <a:noFill/>
      </xdr:spPr>
    </xdr:pic>
  </etc:cellImage>
  <etc:cellImage>
    <xdr:pic>
      <xdr:nvPicPr>
        <xdr:cNvPr id="9" name="ID_4C82873333AB47A8951172128754DD46" descr="C:\Users\Administrator\AppData\Local\Temp\ksohtml7656\wps11.png"/>
        <xdr:cNvPicPr>
          <a:picLocks noChangeAspect="1" noChangeArrowheads="1"/>
        </xdr:cNvPicPr>
      </xdr:nvPicPr>
      <xdr:blipFill>
        <a:blip r:embed="rId8"/>
        <a:srcRect/>
        <a:stretch>
          <a:fillRect/>
        </a:stretch>
      </xdr:blipFill>
      <xdr:spPr>
        <a:xfrm>
          <a:off x="8286115" y="11410950"/>
          <a:ext cx="961390" cy="453390"/>
        </a:xfrm>
        <a:prstGeom prst="rect">
          <a:avLst/>
        </a:prstGeom>
        <a:noFill/>
      </xdr:spPr>
    </xdr:pic>
  </etc:cellImage>
  <etc:cellImage>
    <xdr:pic>
      <xdr:nvPicPr>
        <xdr:cNvPr id="6" name="ID_BF8DC313D446476CB6FBAF749E6466ED" descr="C:\Users\Administrator\AppData\Local\Temp\ksohtml7656\wps1.png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8215630" y="12001500"/>
          <a:ext cx="1121410" cy="511810"/>
        </a:xfrm>
        <a:prstGeom prst="rect">
          <a:avLst/>
        </a:prstGeom>
        <a:noFill/>
      </xdr:spPr>
    </xdr:pic>
  </etc:cellImage>
  <etc:cellImage>
    <xdr:pic>
      <xdr:nvPicPr>
        <xdr:cNvPr id="7" name="ID_96D575E05A2A473BA224EA5789D63B45" descr="C:\Users\Administrator\AppData\Local\Temp\ksohtml7656\wps2.pn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8334375" y="12664440"/>
          <a:ext cx="986155" cy="484505"/>
        </a:xfrm>
        <a:prstGeom prst="rect">
          <a:avLst/>
        </a:prstGeom>
        <a:noFill/>
      </xdr:spPr>
    </xdr:pic>
  </etc:cellImage>
  <etc:cellImage>
    <xdr:pic>
      <xdr:nvPicPr>
        <xdr:cNvPr id="8" name="ID_AAC1CECD55EB4E6D92FF5544D4129B41" descr="C:\Users\Administrator\AppData\Local\Temp\ksohtml7656\wps10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8362315" y="13227050"/>
          <a:ext cx="1121410" cy="549910"/>
        </a:xfrm>
        <a:prstGeom prst="rect">
          <a:avLst/>
        </a:prstGeom>
        <a:noFill/>
      </xdr:spPr>
    </xdr:pic>
  </etc:cellImage>
  <etc:cellImage>
    <xdr:pic>
      <xdr:nvPicPr>
        <xdr:cNvPr id="10" name="ID_684CF5319A4948AAB7B52DE7B0C4C1F4" descr="C:\Users\Administrator\AppData\Local\Temp\ksohtml7656\wps15.pn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8342630" y="15761970"/>
          <a:ext cx="1038860" cy="676910"/>
        </a:xfrm>
        <a:prstGeom prst="rect">
          <a:avLst/>
        </a:prstGeom>
        <a:noFill/>
      </xdr:spPr>
    </xdr:pic>
  </etc:cellImage>
  <etc:cellImage>
    <xdr:pic>
      <xdr:nvPicPr>
        <xdr:cNvPr id="11" name="ID_242F0343D386462094CFFEF6A2154F60" descr="C:\Users\Administrator\AppData\Local\Temp\ksohtml7656\wps12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8333105" y="16713200"/>
          <a:ext cx="1257300" cy="634365"/>
        </a:xfrm>
        <a:prstGeom prst="rect">
          <a:avLst/>
        </a:prstGeom>
        <a:noFill/>
      </xdr:spPr>
    </xdr:pic>
  </etc:cellImage>
  <etc:cellImage>
    <xdr:pic>
      <xdr:nvPicPr>
        <xdr:cNvPr id="25" name="ID_68C82B19BC0841DE9133BEB484092CCB"/>
        <xdr:cNvPicPr>
          <a:picLocks noChangeAspect="1"/>
        </xdr:cNvPicPr>
      </xdr:nvPicPr>
      <xdr:blipFill>
        <a:blip r:embed="rId10" r:link="rId11"/>
        <a:stretch>
          <a:fillRect/>
        </a:stretch>
      </xdr:blipFill>
      <xdr:spPr>
        <a:xfrm>
          <a:off x="8267065" y="17548860"/>
          <a:ext cx="1178560" cy="80454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6" name="ID_283B67420F3C423182BEF78CB78540B1"/>
        <xdr:cNvPicPr/>
      </xdr:nvPicPr>
      <xdr:blipFill>
        <a:blip r:embed="rId12" cstate="print"/>
        <a:stretch>
          <a:fillRect/>
        </a:stretch>
      </xdr:blipFill>
      <xdr:spPr>
        <a:xfrm>
          <a:off x="8263890" y="18399760"/>
          <a:ext cx="1101725" cy="866775"/>
        </a:xfrm>
        <a:prstGeom prst="rect">
          <a:avLst/>
        </a:prstGeom>
      </xdr:spPr>
    </xdr:pic>
  </etc:cellImage>
  <etc:cellImage>
    <xdr:pic>
      <xdr:nvPicPr>
        <xdr:cNvPr id="32" name="ID_60AACE0813E549BEAE3198069E25BEDD" descr="C:\Users\Administrator\AppData\Local\Temp\ksohtml7656\wps4.png"/>
        <xdr:cNvPicPr>
          <a:picLocks noChangeAspect="1" noChangeArrowheads="1"/>
        </xdr:cNvPicPr>
      </xdr:nvPicPr>
      <xdr:blipFill>
        <a:blip r:embed="rId13" cstate="print"/>
        <a:stretch>
          <a:fillRect/>
        </a:stretch>
      </xdr:blipFill>
      <xdr:spPr>
        <a:xfrm>
          <a:off x="8209915" y="19142710"/>
          <a:ext cx="1411605" cy="701675"/>
        </a:xfrm>
        <a:prstGeom prst="rect">
          <a:avLst/>
        </a:prstGeom>
        <a:noFill/>
      </xdr:spPr>
    </xdr:pic>
  </etc:cellImage>
  <etc:cellImage>
    <xdr:pic>
      <xdr:nvPicPr>
        <xdr:cNvPr id="18" name="ID_9E027137A5F1432C8F80F192EF1275D1" descr="800硒米"/>
        <xdr:cNvPicPr>
          <a:picLocks noChangeAspect="1"/>
        </xdr:cNvPicPr>
      </xdr:nvPicPr>
      <xdr:blipFill>
        <a:blip r:embed="rId14" cstate="print"/>
        <a:stretch>
          <a:fillRect/>
        </a:stretch>
      </xdr:blipFill>
      <xdr:spPr>
        <a:xfrm>
          <a:off x="8359775" y="21367750"/>
          <a:ext cx="1238885" cy="605155"/>
        </a:xfrm>
        <a:prstGeom prst="rect">
          <a:avLst/>
        </a:prstGeom>
      </xdr:spPr>
    </xdr:pic>
  </etc:cellImage>
  <etc:cellImage>
    <xdr:pic>
      <xdr:nvPicPr>
        <xdr:cNvPr id="24" name="ID_3B59FA3BFB144C7A82EB7B726C2C2B26" descr="C:\Users\Administrator\AppData\Local\Temp\ksohtml7656\wps15.pn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8286750" y="22155150"/>
          <a:ext cx="1162050" cy="587375"/>
        </a:xfrm>
        <a:prstGeom prst="rect">
          <a:avLst/>
        </a:prstGeom>
        <a:noFill/>
      </xdr:spPr>
    </xdr:pic>
  </etc:cellImage>
  <etc:cellImage>
    <xdr:pic>
      <xdr:nvPicPr>
        <xdr:cNvPr id="36" name="ID_A046A929ACB844E0B7E56018A9D2C4ED"/>
        <xdr:cNvPicPr>
          <a:picLocks noChangeAspect="1"/>
        </xdr:cNvPicPr>
      </xdr:nvPicPr>
      <xdr:blipFill>
        <a:blip r:embed="rId15" cstate="print"/>
        <a:stretch>
          <a:fillRect/>
        </a:stretch>
      </xdr:blipFill>
      <xdr:spPr>
        <a:xfrm>
          <a:off x="8411845" y="22811105"/>
          <a:ext cx="1021715" cy="68072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7" name="ID_C6C6C53D4A124629BA904B13B77CE123"/>
        <xdr:cNvPicPr/>
      </xdr:nvPicPr>
      <xdr:blipFill>
        <a:blip r:embed="rId16" cstate="print"/>
        <a:stretch>
          <a:fillRect/>
        </a:stretch>
      </xdr:blipFill>
      <xdr:spPr>
        <a:xfrm>
          <a:off x="8433435" y="23528020"/>
          <a:ext cx="994410" cy="709295"/>
        </a:xfrm>
        <a:prstGeom prst="rect">
          <a:avLst/>
        </a:prstGeom>
      </xdr:spPr>
    </xdr:pic>
  </etc:cellImage>
  <etc:cellImage>
    <xdr:pic>
      <xdr:nvPicPr>
        <xdr:cNvPr id="38" name="ID_23F63FB058D145DBBAD9499BDFBB2563" descr="ed01da8a3624582da3c2982c52b7019"/>
        <xdr:cNvPicPr>
          <a:picLocks noChangeAspect="1"/>
        </xdr:cNvPicPr>
      </xdr:nvPicPr>
      <xdr:blipFill>
        <a:blip r:embed="rId17" cstate="print"/>
        <a:stretch>
          <a:fillRect/>
        </a:stretch>
      </xdr:blipFill>
      <xdr:spPr>
        <a:xfrm>
          <a:off x="8114665" y="25934035"/>
          <a:ext cx="1302385" cy="73469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7" name="ID_9438890AEBC04F7A99C9C9A5DE92FBF5" descr="ed01da8a3624582da3c2982c52b7019"/>
        <xdr:cNvPicPr>
          <a:picLocks noChangeAspect="1"/>
        </xdr:cNvPicPr>
      </xdr:nvPicPr>
      <xdr:blipFill>
        <a:blip r:embed="rId18" cstate="print"/>
        <a:stretch>
          <a:fillRect/>
        </a:stretch>
      </xdr:blipFill>
      <xdr:spPr>
        <a:xfrm>
          <a:off x="8019415" y="28082240"/>
          <a:ext cx="1388110" cy="79311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<sst xmlns="http://schemas.openxmlformats.org/spreadsheetml/2006/main" count="155" uniqueCount="56">
  <si>
    <t>附件1</t>
  </si>
  <si>
    <t>套餐一（A）</t>
  </si>
  <si>
    <t>序号</t>
  </si>
  <si>
    <t>商品名称</t>
  </si>
  <si>
    <t>规格</t>
  </si>
  <si>
    <t>品牌</t>
  </si>
  <si>
    <t>数量</t>
  </si>
  <si>
    <t>团购价</t>
  </si>
  <si>
    <t>议价（元）</t>
  </si>
  <si>
    <t>实物图</t>
  </si>
  <si>
    <t>备注</t>
  </si>
  <si>
    <t>精选黑木耳</t>
  </si>
  <si>
    <t>250g/袋</t>
  </si>
  <si>
    <t>蚕乡货郎</t>
  </si>
  <si>
    <t>精选香菇</t>
  </si>
  <si>
    <t>精选黄花菜</t>
  </si>
  <si>
    <t>洋芋粉条</t>
  </si>
  <si>
    <t>500g/袋</t>
  </si>
  <si>
    <t>红薯粉条</t>
  </si>
  <si>
    <t>石泉硒米</t>
  </si>
  <si>
    <t>5kg/盒</t>
  </si>
  <si>
    <t>茗泉福</t>
  </si>
  <si>
    <t>合计（元）</t>
  </si>
  <si>
    <t>套餐一（B）</t>
  </si>
  <si>
    <t>农家菜籽油</t>
  </si>
  <si>
    <t>5升/桶</t>
  </si>
  <si>
    <t>套餐二</t>
  </si>
  <si>
    <t>茗泉生态米</t>
  </si>
  <si>
    <t>土蜂蜜（单瓶）</t>
  </si>
  <si>
    <t>500g/瓶</t>
  </si>
  <si>
    <t>套餐三（A）</t>
  </si>
  <si>
    <t>石泉硒米（礼盒）</t>
  </si>
  <si>
    <t>精选羊肚菌（礼盒）</t>
  </si>
  <si>
    <t>50g*3桶/盒</t>
  </si>
  <si>
    <t>蚕乡生态</t>
  </si>
  <si>
    <t>五谷杂粮（礼盒）</t>
  </si>
  <si>
    <t>500g*5袋</t>
  </si>
  <si>
    <t>石泉下饭菜礼盒</t>
  </si>
  <si>
    <t>220g*4瓶/盒</t>
  </si>
  <si>
    <t>套餐三（B）</t>
  </si>
  <si>
    <t>茗泉福硒米（礼盒）</t>
  </si>
  <si>
    <t>茗泉福菜籽油</t>
  </si>
  <si>
    <t>石泉土蜂蜜（礼盒）</t>
  </si>
  <si>
    <t>500g*2瓶/箱</t>
  </si>
  <si>
    <t>菌汤包（礼盒）</t>
  </si>
  <si>
    <t>100g*4袋/盒</t>
  </si>
  <si>
    <t>合计</t>
  </si>
  <si>
    <t>套餐四（A）</t>
  </si>
  <si>
    <t>鎏金蚕牌蚕丝被500g</t>
  </si>
  <si>
    <t>150*200cm 180*200cm 200*230cm</t>
  </si>
  <si>
    <t>鎏金蚕</t>
  </si>
  <si>
    <t>1床</t>
  </si>
  <si>
    <t>桑蚕丝长丝优等品,60支纯棉面料</t>
  </si>
  <si>
    <t>套餐四（B）</t>
  </si>
  <si>
    <t>鎏金蚕牌蚕丝被1500g</t>
  </si>
  <si>
    <t>150*200cm
180*200cm
200*230cm 220*240cm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</si>
</sst>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22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2" xfId="0" applyFont="1" applyBorder="1">
      <alignment vertical="center"/>
    </xf>
    <xf numFmtId="0" fontId="0" fillId="0" borderId="2" xfId="0" applyBorder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9" Type="http://schemas.openxmlformats.org/officeDocument/2006/relationships/image" Target="media/image9.jpeg"/><Relationship Id="rId8" Type="http://schemas.openxmlformats.org/officeDocument/2006/relationships/image" Target="media/image8.png"/><Relationship Id="rId7" Type="http://schemas.openxmlformats.org/officeDocument/2006/relationships/image" Target="media/image7.png"/><Relationship Id="rId6" Type="http://schemas.openxmlformats.org/officeDocument/2006/relationships/image" Target="media/image6.jpeg"/><Relationship Id="rId5" Type="http://schemas.openxmlformats.org/officeDocument/2006/relationships/image" Target="media/image5.jpeg"/><Relationship Id="rId4" Type="http://schemas.openxmlformats.org/officeDocument/2006/relationships/image" Target="media/image4.png"/><Relationship Id="rId3" Type="http://schemas.openxmlformats.org/officeDocument/2006/relationships/image" Target="media/image3.png"/><Relationship Id="rId2" Type="http://schemas.openxmlformats.org/officeDocument/2006/relationships/image" Target="media/image2.png"/><Relationship Id="rId18" Type="http://schemas.openxmlformats.org/officeDocument/2006/relationships/image" Target="media/image17.jpeg"/><Relationship Id="rId17" Type="http://schemas.openxmlformats.org/officeDocument/2006/relationships/image" Target="media/image16.jpeg"/><Relationship Id="rId16" Type="http://schemas.openxmlformats.org/officeDocument/2006/relationships/image" Target="media/image15.jpeg"/><Relationship Id="rId15" Type="http://schemas.openxmlformats.org/officeDocument/2006/relationships/image" Target="media/image14.jpeg"/><Relationship Id="rId14" Type="http://schemas.openxmlformats.org/officeDocument/2006/relationships/image" Target="media/image13.jpeg"/><Relationship Id="rId13" Type="http://schemas.openxmlformats.org/officeDocument/2006/relationships/image" Target="media/image12.jpeg"/><Relationship Id="rId12" Type="http://schemas.openxmlformats.org/officeDocument/2006/relationships/image" Target="media/image11.jpeg"/><Relationship Id="rId11" Type="http://schemas.openxmlformats.org/officeDocument/2006/relationships/image" Target="NULL" TargetMode="External"/><Relationship Id="rId10" Type="http://schemas.openxmlformats.org/officeDocument/2006/relationships/image" Target="media/image10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1"/>
  <sheetViews>
    <sheetView tabSelected="1" zoomScale="70" zoomScaleNormal="70" topLeftCell="A34" workbookViewId="0">
      <selection activeCell="A49" sqref="A49:I49"/>
    </sheetView>
  </sheetViews>
  <sheetFormatPr defaultColWidth="9" defaultRowHeight="35.1" customHeight="1"/>
  <cols>
    <col min="1" max="1" width="6.5" customWidth="1"/>
    <col min="2" max="2" width="30" customWidth="1"/>
    <col min="3" max="3" width="18.625" customWidth="1"/>
    <col min="4" max="4" width="13.25" customWidth="1"/>
    <col min="5" max="5" width="8.375" customWidth="1"/>
    <col min="6" max="6" width="12.5" customWidth="1"/>
    <col min="7" max="7" width="14.75" customWidth="1"/>
    <col min="8" max="8" width="21.5" customWidth="1"/>
    <col min="9" max="9" width="15" customWidth="1"/>
  </cols>
  <sheetData>
    <row r="1" customHeight="1" spans="1:1">
      <c r="A1" s="3" t="s">
        <v>0</v>
      </c>
    </row>
    <row r="2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46" customHeight="1" spans="1:9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5" t="s">
        <v>8</v>
      </c>
      <c r="H3" s="5" t="s">
        <v>9</v>
      </c>
      <c r="I3" s="5" t="s">
        <v>10</v>
      </c>
    </row>
    <row r="4" s="1" customFormat="1" ht="46" customHeight="1" spans="1:9">
      <c r="A4" s="5">
        <v>1</v>
      </c>
      <c r="B4" s="7" t="s">
        <v>11</v>
      </c>
      <c r="C4" s="7" t="s">
        <v>12</v>
      </c>
      <c r="D4" s="5" t="s">
        <v>13</v>
      </c>
      <c r="E4" s="7">
        <v>1</v>
      </c>
      <c r="F4" s="7">
        <v>30</v>
      </c>
      <c r="G4" s="7">
        <v>30</v>
      </c>
      <c r="H4" s="7" t="str">
        <f>_xlfn.DISPIMG("ID_7A48410FA3614FF59DF0F80F1CE730D7",1)</f>
        <v>=DISPIMG("ID_7A48410FA3614FF59DF0F80F1CE730D7",1)</v>
      </c>
      <c r="I4" s="26"/>
    </row>
    <row r="5" s="1" customFormat="1" ht="46" customHeight="1" spans="1:9">
      <c r="A5" s="5">
        <v>2</v>
      </c>
      <c r="B5" s="7" t="s">
        <v>14</v>
      </c>
      <c r="C5" s="7" t="s">
        <v>12</v>
      </c>
      <c r="D5" s="5" t="s">
        <v>13</v>
      </c>
      <c r="E5" s="7">
        <v>1</v>
      </c>
      <c r="F5" s="7">
        <v>30</v>
      </c>
      <c r="G5" s="7">
        <v>30</v>
      </c>
      <c r="H5" s="7" t="str">
        <f>_xlfn.DISPIMG("ID_E6EF60193F49499BB73B3E7466E9A4C7",1)</f>
        <v>=DISPIMG("ID_E6EF60193F49499BB73B3E7466E9A4C7",1)</v>
      </c>
      <c r="I5" s="26"/>
    </row>
    <row r="6" s="1" customFormat="1" ht="46" customHeight="1" spans="1:9">
      <c r="A6" s="5">
        <v>3</v>
      </c>
      <c r="B6" s="7" t="s">
        <v>15</v>
      </c>
      <c r="C6" s="7" t="s">
        <v>12</v>
      </c>
      <c r="D6" s="5" t="s">
        <v>13</v>
      </c>
      <c r="E6" s="7">
        <v>1</v>
      </c>
      <c r="F6" s="7">
        <v>25</v>
      </c>
      <c r="G6" s="7">
        <v>25</v>
      </c>
      <c r="H6" s="7" t="str">
        <f>_xlfn.DISPIMG("ID_1C78716DA2C442DCBC443C52474B61F0",1)</f>
        <v>=DISPIMG("ID_1C78716DA2C442DCBC443C52474B61F0",1)</v>
      </c>
      <c r="I6" s="26"/>
    </row>
    <row r="7" s="1" customFormat="1" ht="46" customHeight="1" spans="1:9">
      <c r="A7" s="5">
        <v>4</v>
      </c>
      <c r="B7" s="7" t="s">
        <v>16</v>
      </c>
      <c r="C7" s="7" t="s">
        <v>17</v>
      </c>
      <c r="D7" s="5" t="s">
        <v>13</v>
      </c>
      <c r="E7" s="7">
        <v>1</v>
      </c>
      <c r="F7" s="7">
        <v>22</v>
      </c>
      <c r="G7" s="7">
        <v>22</v>
      </c>
      <c r="H7" s="7" t="str">
        <f>_xlfn.DISPIMG("ID_DCDFE511F1D44242837E316FEECCA9BB",1)</f>
        <v>=DISPIMG("ID_DCDFE511F1D44242837E316FEECCA9BB",1)</v>
      </c>
      <c r="I7" s="26"/>
    </row>
    <row r="8" s="1" customFormat="1" ht="46" customHeight="1" spans="1:9">
      <c r="A8" s="5">
        <v>5</v>
      </c>
      <c r="B8" s="7" t="s">
        <v>18</v>
      </c>
      <c r="C8" s="7" t="s">
        <v>17</v>
      </c>
      <c r="D8" s="5" t="s">
        <v>13</v>
      </c>
      <c r="E8" s="7">
        <v>1</v>
      </c>
      <c r="F8" s="7">
        <v>18</v>
      </c>
      <c r="G8" s="7">
        <v>12</v>
      </c>
      <c r="H8" s="7" t="str">
        <f>_xlfn.DISPIMG("ID_A56488D0A9604B8AB45855C3BB402FB9",1)</f>
        <v>=DISPIMG("ID_A56488D0A9604B8AB45855C3BB402FB9",1)</v>
      </c>
      <c r="I8" s="26"/>
    </row>
    <row r="9" s="1" customFormat="1" ht="46" customHeight="1" spans="1:9">
      <c r="A9" s="5">
        <v>6</v>
      </c>
      <c r="B9" s="7" t="s">
        <v>19</v>
      </c>
      <c r="C9" s="7" t="s">
        <v>20</v>
      </c>
      <c r="D9" s="5" t="s">
        <v>21</v>
      </c>
      <c r="E9" s="7">
        <v>1</v>
      </c>
      <c r="F9" s="7">
        <v>78</v>
      </c>
      <c r="G9" s="7">
        <v>78</v>
      </c>
      <c r="H9" s="7" t="str">
        <f>_xlfn.DISPIMG("ID_A14F813721CC4E0BA842B79FD8AB014D",1)</f>
        <v>=DISPIMG("ID_A14F813721CC4E0BA842B79FD8AB014D",1)</v>
      </c>
      <c r="I9" s="26"/>
    </row>
    <row r="10" s="2" customFormat="1" customHeight="1" spans="2:7">
      <c r="B10" s="2" t="s">
        <v>22</v>
      </c>
      <c r="F10" s="2">
        <f>SUM(F4:F9)</f>
        <v>203</v>
      </c>
      <c r="G10" s="2">
        <f>SUM(G4:G9)</f>
        <v>197</v>
      </c>
    </row>
    <row r="11" customHeight="1" spans="1:8">
      <c r="A11" s="8"/>
      <c r="B11" s="8"/>
      <c r="C11" s="8"/>
      <c r="D11" s="8"/>
      <c r="E11" s="8"/>
      <c r="F11" s="8"/>
      <c r="G11" s="8"/>
      <c r="H11" s="8"/>
    </row>
    <row r="12" customHeight="1" spans="1:9">
      <c r="A12" s="4" t="s">
        <v>23</v>
      </c>
      <c r="B12" s="4"/>
      <c r="C12" s="4"/>
      <c r="D12" s="4"/>
      <c r="E12" s="4"/>
      <c r="F12" s="4"/>
      <c r="G12" s="4"/>
      <c r="H12" s="4"/>
      <c r="I12" s="4"/>
    </row>
    <row r="13" s="1" customFormat="1" ht="49" customHeight="1" spans="1:9">
      <c r="A13" s="5" t="s">
        <v>2</v>
      </c>
      <c r="B13" s="5" t="s">
        <v>3</v>
      </c>
      <c r="C13" s="5" t="s">
        <v>4</v>
      </c>
      <c r="D13" s="5" t="s">
        <v>5</v>
      </c>
      <c r="E13" s="6" t="s">
        <v>6</v>
      </c>
      <c r="F13" s="6" t="s">
        <v>7</v>
      </c>
      <c r="G13" s="5" t="s">
        <v>8</v>
      </c>
      <c r="H13" s="5" t="s">
        <v>9</v>
      </c>
      <c r="I13" s="5" t="s">
        <v>10</v>
      </c>
    </row>
    <row r="14" s="1" customFormat="1" ht="49" customHeight="1" spans="1:9">
      <c r="A14" s="5">
        <v>1</v>
      </c>
      <c r="B14" s="7" t="s">
        <v>19</v>
      </c>
      <c r="C14" s="9" t="s">
        <v>20</v>
      </c>
      <c r="D14" s="5" t="s">
        <v>21</v>
      </c>
      <c r="E14" s="7">
        <v>1</v>
      </c>
      <c r="F14" s="7">
        <v>78</v>
      </c>
      <c r="G14" s="7">
        <v>78</v>
      </c>
      <c r="H14" s="7" t="str">
        <f>_xlfn.DISPIMG("ID_F7332A910AB44D9FB78ACE3B83E4968B",1)</f>
        <v>=DISPIMG("ID_F7332A910AB44D9FB78ACE3B83E4968B",1)</v>
      </c>
      <c r="I14" s="26"/>
    </row>
    <row r="15" s="1" customFormat="1" ht="49" customHeight="1" spans="1:9">
      <c r="A15" s="5">
        <v>2</v>
      </c>
      <c r="B15" s="7" t="s">
        <v>24</v>
      </c>
      <c r="C15" s="10" t="s">
        <v>25</v>
      </c>
      <c r="D15" s="5" t="s">
        <v>21</v>
      </c>
      <c r="E15" s="7">
        <v>1</v>
      </c>
      <c r="F15" s="7">
        <v>108</v>
      </c>
      <c r="G15" s="7">
        <v>108</v>
      </c>
      <c r="H15" s="7" t="str">
        <f>_xlfn.DISPIMG("ID_C0D90E3BE86E4217AB03406B4D432DF4",1)</f>
        <v>=DISPIMG("ID_C0D90E3BE86E4217AB03406B4D432DF4",1)</v>
      </c>
      <c r="I15" s="26"/>
    </row>
    <row r="16" s="1" customFormat="1" ht="49" customHeight="1" spans="1:9">
      <c r="A16" s="5">
        <v>3</v>
      </c>
      <c r="B16" s="7" t="s">
        <v>18</v>
      </c>
      <c r="C16" s="7" t="s">
        <v>17</v>
      </c>
      <c r="D16" s="5" t="s">
        <v>13</v>
      </c>
      <c r="E16" s="7">
        <v>1</v>
      </c>
      <c r="F16" s="7">
        <v>18</v>
      </c>
      <c r="G16" s="7">
        <v>12</v>
      </c>
      <c r="H16" s="7" t="str">
        <f>_xlfn.DISPIMG("ID_5A5FD2F1BD754560A3607BED31D27EEF",1)</f>
        <v>=DISPIMG("ID_5A5FD2F1BD754560A3607BED31D27EEF",1)</v>
      </c>
      <c r="I16" s="26"/>
    </row>
    <row r="17" s="2" customFormat="1" customHeight="1" spans="2:7">
      <c r="B17" s="2" t="s">
        <v>22</v>
      </c>
      <c r="F17" s="2">
        <f>SUM(F14:F16)</f>
        <v>204</v>
      </c>
      <c r="G17" s="2">
        <v>198</v>
      </c>
    </row>
    <row r="18" customHeight="1" spans="1:8">
      <c r="A18" s="8"/>
      <c r="B18" s="8"/>
      <c r="C18" s="8"/>
      <c r="D18" s="8"/>
      <c r="E18" s="8"/>
      <c r="F18" s="8"/>
      <c r="G18" s="8"/>
      <c r="H18" s="8"/>
    </row>
    <row r="19" customHeight="1" spans="1:9">
      <c r="A19" s="4" t="s">
        <v>26</v>
      </c>
      <c r="B19" s="4"/>
      <c r="C19" s="4"/>
      <c r="D19" s="4"/>
      <c r="E19" s="4"/>
      <c r="F19" s="4"/>
      <c r="G19" s="4"/>
      <c r="H19" s="4"/>
      <c r="I19" s="4"/>
    </row>
    <row r="20" ht="48" customHeight="1" spans="1:9">
      <c r="A20" s="5" t="s">
        <v>2</v>
      </c>
      <c r="B20" s="5" t="s">
        <v>3</v>
      </c>
      <c r="C20" s="5" t="s">
        <v>4</v>
      </c>
      <c r="D20" s="5" t="s">
        <v>5</v>
      </c>
      <c r="E20" s="6" t="s">
        <v>6</v>
      </c>
      <c r="F20" s="6" t="s">
        <v>7</v>
      </c>
      <c r="G20" s="5" t="s">
        <v>8</v>
      </c>
      <c r="H20" s="5" t="s">
        <v>9</v>
      </c>
      <c r="I20" s="5" t="s">
        <v>10</v>
      </c>
    </row>
    <row r="21" ht="48" customHeight="1" spans="1:9">
      <c r="A21" s="5">
        <v>1</v>
      </c>
      <c r="B21" s="7" t="s">
        <v>24</v>
      </c>
      <c r="C21" s="7" t="s">
        <v>25</v>
      </c>
      <c r="D21" s="5" t="s">
        <v>21</v>
      </c>
      <c r="E21" s="7">
        <v>1</v>
      </c>
      <c r="F21" s="7">
        <v>108</v>
      </c>
      <c r="G21" s="7">
        <v>108</v>
      </c>
      <c r="H21" s="7" t="str">
        <f>_xlfn.DISPIMG("ID_25967722A2984FBA9E37DAED61A8CB00",1)</f>
        <v>=DISPIMG("ID_25967722A2984FBA9E37DAED61A8CB00",1)</v>
      </c>
      <c r="I21" s="27"/>
    </row>
    <row r="22" ht="48" customHeight="1" spans="1:9">
      <c r="A22" s="5">
        <v>2</v>
      </c>
      <c r="B22" s="7" t="s">
        <v>27</v>
      </c>
      <c r="C22" s="7" t="s">
        <v>20</v>
      </c>
      <c r="D22" s="5" t="s">
        <v>21</v>
      </c>
      <c r="E22" s="7">
        <v>1</v>
      </c>
      <c r="F22" s="7">
        <v>68</v>
      </c>
      <c r="G22" s="7">
        <v>68</v>
      </c>
      <c r="H22" s="7" t="str">
        <f>_xlfn.DISPIMG("ID_4C82873333AB47A8951172128754DD46",1)</f>
        <v>=DISPIMG("ID_4C82873333AB47A8951172128754DD46",1)</v>
      </c>
      <c r="I22" s="27"/>
    </row>
    <row r="23" ht="48" customHeight="1" spans="1:9">
      <c r="A23" s="5">
        <v>3</v>
      </c>
      <c r="B23" s="7" t="s">
        <v>11</v>
      </c>
      <c r="C23" s="7" t="s">
        <v>12</v>
      </c>
      <c r="D23" s="5" t="s">
        <v>13</v>
      </c>
      <c r="E23" s="7">
        <v>1</v>
      </c>
      <c r="F23" s="7">
        <v>30</v>
      </c>
      <c r="G23" s="7">
        <v>30</v>
      </c>
      <c r="H23" s="7" t="str">
        <f>_xlfn.DISPIMG("ID_BF8DC313D446476CB6FBAF749E6466ED",1)</f>
        <v>=DISPIMG("ID_BF8DC313D446476CB6FBAF749E6466ED",1)</v>
      </c>
      <c r="I23" s="27"/>
    </row>
    <row r="24" ht="48" customHeight="1" spans="1:9">
      <c r="A24" s="5">
        <v>4</v>
      </c>
      <c r="B24" s="7" t="s">
        <v>14</v>
      </c>
      <c r="C24" s="7" t="s">
        <v>12</v>
      </c>
      <c r="D24" s="5" t="s">
        <v>13</v>
      </c>
      <c r="E24" s="7">
        <v>1</v>
      </c>
      <c r="F24" s="7">
        <v>30</v>
      </c>
      <c r="G24" s="7">
        <v>30</v>
      </c>
      <c r="H24" s="7" t="str">
        <f>_xlfn.DISPIMG("ID_96D575E05A2A473BA224EA5789D63B45",1)</f>
        <v>=DISPIMG("ID_96D575E05A2A473BA224EA5789D63B45",1)</v>
      </c>
      <c r="I24" s="27"/>
    </row>
    <row r="25" ht="48" customHeight="1" spans="1:9">
      <c r="A25" s="5">
        <v>5</v>
      </c>
      <c r="B25" s="7" t="s">
        <v>28</v>
      </c>
      <c r="C25" s="10" t="s">
        <v>29</v>
      </c>
      <c r="D25" s="5" t="s">
        <v>21</v>
      </c>
      <c r="E25" s="7">
        <v>1</v>
      </c>
      <c r="F25" s="7">
        <v>68</v>
      </c>
      <c r="G25" s="7">
        <v>68</v>
      </c>
      <c r="H25" s="7" t="str">
        <f>_xlfn.DISPIMG("ID_AAC1CECD55EB4E6D92FF5544D4129B41",1)</f>
        <v>=DISPIMG("ID_AAC1CECD55EB4E6D92FF5544D4129B41",1)</v>
      </c>
      <c r="I25" s="27"/>
    </row>
    <row r="26" customHeight="1" spans="1:8">
      <c r="A26" s="2"/>
      <c r="B26" s="2" t="s">
        <v>22</v>
      </c>
      <c r="C26" s="2"/>
      <c r="D26" s="2"/>
      <c r="E26" s="2"/>
      <c r="F26" s="2">
        <f>SUM(F21:F25)</f>
        <v>304</v>
      </c>
      <c r="G26" s="2">
        <v>300</v>
      </c>
      <c r="H26" s="2"/>
    </row>
    <row r="27" customHeight="1" spans="1:8">
      <c r="A27" s="8"/>
      <c r="B27" s="8"/>
      <c r="C27" s="8"/>
      <c r="D27" s="8"/>
      <c r="E27" s="8"/>
      <c r="F27" s="8"/>
      <c r="G27" s="8"/>
      <c r="H27" s="8"/>
    </row>
    <row r="28" customHeight="1" spans="1:9">
      <c r="A28" s="4" t="s">
        <v>30</v>
      </c>
      <c r="B28" s="4"/>
      <c r="C28" s="4"/>
      <c r="D28" s="4"/>
      <c r="E28" s="4"/>
      <c r="F28" s="4"/>
      <c r="G28" s="4"/>
      <c r="H28" s="4"/>
      <c r="I28" s="4"/>
    </row>
    <row r="29" ht="46" customHeight="1" spans="1:9">
      <c r="A29" s="5" t="s">
        <v>2</v>
      </c>
      <c r="B29" s="5" t="s">
        <v>3</v>
      </c>
      <c r="C29" s="5" t="s">
        <v>4</v>
      </c>
      <c r="D29" s="5" t="s">
        <v>5</v>
      </c>
      <c r="E29" s="6" t="s">
        <v>6</v>
      </c>
      <c r="F29" s="6" t="s">
        <v>7</v>
      </c>
      <c r="G29" s="5" t="s">
        <v>8</v>
      </c>
      <c r="H29" s="5" t="s">
        <v>9</v>
      </c>
      <c r="I29" s="5" t="s">
        <v>10</v>
      </c>
    </row>
    <row r="30" ht="64" customHeight="1" spans="1:9">
      <c r="A30" s="11">
        <v>1</v>
      </c>
      <c r="B30" s="7" t="s">
        <v>24</v>
      </c>
      <c r="C30" s="10" t="s">
        <v>25</v>
      </c>
      <c r="D30" s="5" t="s">
        <v>21</v>
      </c>
      <c r="E30" s="7">
        <v>1</v>
      </c>
      <c r="F30" s="7">
        <v>108</v>
      </c>
      <c r="G30" s="7">
        <v>108</v>
      </c>
      <c r="H30" s="12" t="str">
        <f>_xlfn.DISPIMG("ID_684CF5319A4948AAB7B52DE7B0C4C1F4",1)</f>
        <v>=DISPIMG("ID_684CF5319A4948AAB7B52DE7B0C4C1F4",1)</v>
      </c>
      <c r="I30" s="27"/>
    </row>
    <row r="31" ht="64" customHeight="1" spans="1:9">
      <c r="A31" s="13">
        <v>2</v>
      </c>
      <c r="B31" s="7" t="s">
        <v>31</v>
      </c>
      <c r="C31" s="10" t="s">
        <v>20</v>
      </c>
      <c r="D31" s="5" t="s">
        <v>21</v>
      </c>
      <c r="E31" s="7">
        <v>2</v>
      </c>
      <c r="F31" s="7">
        <v>78</v>
      </c>
      <c r="G31" s="7">
        <v>78</v>
      </c>
      <c r="H31" s="7" t="str">
        <f>_xlfn.DISPIMG("ID_242F0343D386462094CFFEF6A2154F60",1)</f>
        <v>=DISPIMG("ID_242F0343D386462094CFFEF6A2154F60",1)</v>
      </c>
      <c r="I31" s="27"/>
    </row>
    <row r="32" ht="64" customHeight="1" spans="1:9">
      <c r="A32" s="13">
        <v>3</v>
      </c>
      <c r="B32" s="14" t="s">
        <v>32</v>
      </c>
      <c r="C32" s="15" t="s">
        <v>33</v>
      </c>
      <c r="D32" s="5" t="s">
        <v>34</v>
      </c>
      <c r="E32" s="7">
        <v>1</v>
      </c>
      <c r="F32" s="15">
        <v>200</v>
      </c>
      <c r="G32" s="15">
        <v>200</v>
      </c>
      <c r="H32" s="15" t="str">
        <f>_xlfn.DISPIMG("ID_68C82B19BC0841DE9133BEB484092CCB",1)</f>
        <v>=DISPIMG("ID_68C82B19BC0841DE9133BEB484092CCB",1)</v>
      </c>
      <c r="I32" s="27"/>
    </row>
    <row r="33" ht="64" customHeight="1" spans="1:9">
      <c r="A33" s="13">
        <v>4</v>
      </c>
      <c r="B33" s="7" t="s">
        <v>35</v>
      </c>
      <c r="C33" s="12" t="s">
        <v>36</v>
      </c>
      <c r="D33" s="5" t="s">
        <v>34</v>
      </c>
      <c r="E33" s="7">
        <v>1</v>
      </c>
      <c r="F33" s="7">
        <v>58</v>
      </c>
      <c r="G33" s="7">
        <v>58</v>
      </c>
      <c r="H33" s="7" t="str">
        <f>_xlfn.DISPIMG("ID_283B67420F3C423182BEF78CB78540B1",1)</f>
        <v>=DISPIMG("ID_283B67420F3C423182BEF78CB78540B1",1)</v>
      </c>
      <c r="I33" s="27"/>
    </row>
    <row r="34" s="1" customFormat="1" ht="64" customHeight="1" spans="1:9">
      <c r="A34" s="5">
        <v>5</v>
      </c>
      <c r="B34" s="7" t="s">
        <v>37</v>
      </c>
      <c r="C34" s="7" t="s">
        <v>38</v>
      </c>
      <c r="D34" s="5" t="s">
        <v>21</v>
      </c>
      <c r="E34" s="7">
        <v>1</v>
      </c>
      <c r="F34" s="7">
        <v>65</v>
      </c>
      <c r="G34" s="7">
        <v>65</v>
      </c>
      <c r="H34" s="7" t="str">
        <f>_xlfn.DISPIMG("ID_60AACE0813E549BEAE3198069E25BEDD",1)</f>
        <v>=DISPIMG("ID_60AACE0813E549BEAE3198069E25BEDD",1)</v>
      </c>
      <c r="I34" s="26"/>
    </row>
    <row r="35" customHeight="1" spans="1:8">
      <c r="A35" s="16"/>
      <c r="B35" s="17" t="s">
        <v>22</v>
      </c>
      <c r="C35" s="17"/>
      <c r="D35" s="16"/>
      <c r="E35" s="17"/>
      <c r="F35" s="17">
        <f>SUM(F30:F34)</f>
        <v>509</v>
      </c>
      <c r="G35" s="17">
        <v>500</v>
      </c>
      <c r="H35" s="16"/>
    </row>
    <row r="36" ht="15" customHeight="1" spans="1:8">
      <c r="A36" s="8"/>
      <c r="B36" s="9"/>
      <c r="C36" s="9"/>
      <c r="D36" s="9"/>
      <c r="E36" s="9"/>
      <c r="F36" s="9"/>
      <c r="G36" s="9"/>
      <c r="H36" s="8"/>
    </row>
    <row r="37" customHeight="1" spans="1:9">
      <c r="A37" s="18" t="s">
        <v>39</v>
      </c>
      <c r="B37" s="18"/>
      <c r="C37" s="18"/>
      <c r="D37" s="18"/>
      <c r="E37" s="18"/>
      <c r="F37" s="18"/>
      <c r="G37" s="18"/>
      <c r="H37" s="18"/>
      <c r="I37" s="18"/>
    </row>
    <row r="38" customHeight="1" spans="1:9">
      <c r="A38" s="5" t="s">
        <v>2</v>
      </c>
      <c r="B38" s="5" t="s">
        <v>3</v>
      </c>
      <c r="C38" s="5" t="s">
        <v>4</v>
      </c>
      <c r="D38" s="5" t="s">
        <v>5</v>
      </c>
      <c r="E38" s="5" t="s">
        <v>6</v>
      </c>
      <c r="F38" s="5" t="s">
        <v>7</v>
      </c>
      <c r="G38" s="5" t="s">
        <v>8</v>
      </c>
      <c r="H38" s="5" t="s">
        <v>9</v>
      </c>
      <c r="I38" s="5" t="s">
        <v>10</v>
      </c>
    </row>
    <row r="39" ht="57" customHeight="1" spans="1:9">
      <c r="A39" s="5">
        <v>1</v>
      </c>
      <c r="B39" s="7" t="s">
        <v>40</v>
      </c>
      <c r="C39" s="5" t="s">
        <v>20</v>
      </c>
      <c r="D39" s="5" t="s">
        <v>21</v>
      </c>
      <c r="E39" s="7">
        <v>2</v>
      </c>
      <c r="F39" s="7">
        <v>156</v>
      </c>
      <c r="G39" s="7">
        <v>156</v>
      </c>
      <c r="H39" s="5" t="str">
        <f>_xlfn.DISPIMG("ID_9E027137A5F1432C8F80F192EF1275D1",1)</f>
        <v>=DISPIMG("ID_9E027137A5F1432C8F80F192EF1275D1",1)</v>
      </c>
      <c r="I39" s="27"/>
    </row>
    <row r="40" ht="57" customHeight="1" spans="1:9">
      <c r="A40" s="5">
        <v>2</v>
      </c>
      <c r="B40" s="5" t="s">
        <v>41</v>
      </c>
      <c r="C40" s="6" t="s">
        <v>25</v>
      </c>
      <c r="D40" s="5" t="s">
        <v>21</v>
      </c>
      <c r="E40" s="7">
        <v>1</v>
      </c>
      <c r="F40" s="7">
        <v>108</v>
      </c>
      <c r="G40" s="7">
        <v>108</v>
      </c>
      <c r="H40" s="5" t="str">
        <f>_xlfn.DISPIMG("ID_3B59FA3BFB144C7A82EB7B726C2C2B26",1)</f>
        <v>=DISPIMG("ID_3B59FA3BFB144C7A82EB7B726C2C2B26",1)</v>
      </c>
      <c r="I40" s="27"/>
    </row>
    <row r="41" ht="57" customHeight="1" spans="1:9">
      <c r="A41" s="5">
        <v>3</v>
      </c>
      <c r="B41" s="5" t="s">
        <v>42</v>
      </c>
      <c r="C41" s="19" t="s">
        <v>43</v>
      </c>
      <c r="D41" s="15" t="s">
        <v>34</v>
      </c>
      <c r="E41" s="15">
        <v>1</v>
      </c>
      <c r="F41" s="15">
        <v>148</v>
      </c>
      <c r="G41" s="7">
        <v>148</v>
      </c>
      <c r="H41" s="7" t="str">
        <f>_xlfn.DISPIMG("ID_A046A929ACB844E0B7E56018A9D2C4ED",1)</f>
        <v>=DISPIMG("ID_A046A929ACB844E0B7E56018A9D2C4ED",1)</v>
      </c>
      <c r="I41" s="27"/>
    </row>
    <row r="42" ht="57" customHeight="1" spans="1:9">
      <c r="A42" s="5">
        <v>4</v>
      </c>
      <c r="B42" s="15" t="s">
        <v>44</v>
      </c>
      <c r="C42" s="15" t="s">
        <v>45</v>
      </c>
      <c r="D42" s="5" t="s">
        <v>34</v>
      </c>
      <c r="E42" s="7">
        <v>1</v>
      </c>
      <c r="F42" s="7">
        <v>108</v>
      </c>
      <c r="G42" s="15">
        <v>108</v>
      </c>
      <c r="H42" s="15" t="str">
        <f>_xlfn.DISPIMG("ID_C6C6C53D4A124629BA904B13B77CE123",1)</f>
        <v>=DISPIMG("ID_C6C6C53D4A124629BA904B13B77CE123",1)</v>
      </c>
      <c r="I42" s="27"/>
    </row>
    <row r="43" customHeight="1" spans="1:8">
      <c r="A43" s="2"/>
      <c r="B43" s="2" t="s">
        <v>46</v>
      </c>
      <c r="C43" s="2"/>
      <c r="D43" s="2"/>
      <c r="E43" s="2"/>
      <c r="F43" s="2">
        <f>SUM(F39:F42)</f>
        <v>520</v>
      </c>
      <c r="G43" s="2">
        <v>500</v>
      </c>
      <c r="H43" s="2"/>
    </row>
    <row r="44" ht="16" customHeight="1" spans="1:8">
      <c r="A44" s="8"/>
      <c r="B44" s="8"/>
      <c r="C44" s="8"/>
      <c r="D44" s="8"/>
      <c r="E44" s="8"/>
      <c r="F44" s="8"/>
      <c r="G44" s="8"/>
      <c r="H44" s="8"/>
    </row>
    <row r="45" customHeight="1" spans="1:9">
      <c r="A45" s="20" t="s">
        <v>47</v>
      </c>
      <c r="B45" s="20"/>
      <c r="C45" s="20"/>
      <c r="D45" s="20"/>
      <c r="E45" s="20"/>
      <c r="F45" s="20"/>
      <c r="G45" s="20"/>
      <c r="H45" s="20"/>
      <c r="I45" s="20"/>
    </row>
    <row r="46" customHeight="1" spans="1:9">
      <c r="A46" s="5" t="s">
        <v>2</v>
      </c>
      <c r="B46" s="21" t="s">
        <v>3</v>
      </c>
      <c r="C46" s="21" t="s">
        <v>4</v>
      </c>
      <c r="D46" s="21" t="s">
        <v>5</v>
      </c>
      <c r="E46" s="6" t="s">
        <v>6</v>
      </c>
      <c r="F46" s="6" t="s">
        <v>7</v>
      </c>
      <c r="G46" s="5" t="s">
        <v>8</v>
      </c>
      <c r="H46" s="5" t="s">
        <v>9</v>
      </c>
      <c r="I46" s="5" t="s">
        <v>10</v>
      </c>
    </row>
    <row r="47" ht="72" customHeight="1" spans="1:9">
      <c r="A47" s="21">
        <v>1</v>
      </c>
      <c r="B47" s="22" t="s">
        <v>48</v>
      </c>
      <c r="C47" s="22" t="s">
        <v>49</v>
      </c>
      <c r="D47" s="21" t="s">
        <v>50</v>
      </c>
      <c r="E47" s="21" t="s">
        <v>51</v>
      </c>
      <c r="F47" s="21">
        <v>410</v>
      </c>
      <c r="G47" s="21">
        <v>360</v>
      </c>
      <c r="H47" s="22" t="str">
        <f>_xlfn.DISPIMG("ID_23F63FB058D145DBBAD9499BDFBB2563",1)</f>
        <v>=DISPIMG("ID_23F63FB058D145DBBAD9499BDFBB2563",1)</v>
      </c>
      <c r="I47" s="28" t="s">
        <v>52</v>
      </c>
    </row>
    <row r="48" ht="22" customHeight="1" spans="1:9">
      <c r="A48" s="23"/>
      <c r="B48" s="24"/>
      <c r="C48" s="24"/>
      <c r="D48" s="23"/>
      <c r="E48" s="25"/>
      <c r="F48" s="25"/>
      <c r="G48" s="23"/>
      <c r="H48" s="24"/>
      <c r="I48" s="29"/>
    </row>
    <row r="49" ht="39" customHeight="1" spans="1:9">
      <c r="A49" s="20" t="s">
        <v>53</v>
      </c>
      <c r="B49" s="20"/>
      <c r="C49" s="20"/>
      <c r="D49" s="20"/>
      <c r="E49" s="20"/>
      <c r="F49" s="20"/>
      <c r="G49" s="20"/>
      <c r="H49" s="20"/>
      <c r="I49" s="20"/>
    </row>
    <row r="50" customHeight="1" spans="1:9">
      <c r="A50" s="5" t="s">
        <v>2</v>
      </c>
      <c r="B50" s="21" t="s">
        <v>3</v>
      </c>
      <c r="C50" s="21" t="s">
        <v>4</v>
      </c>
      <c r="D50" s="21" t="s">
        <v>5</v>
      </c>
      <c r="E50" s="6" t="s">
        <v>6</v>
      </c>
      <c r="F50" s="6" t="s">
        <v>7</v>
      </c>
      <c r="G50" s="5" t="s">
        <v>8</v>
      </c>
      <c r="H50" s="5" t="s">
        <v>9</v>
      </c>
      <c r="I50" s="5" t="s">
        <v>10</v>
      </c>
    </row>
    <row r="51" ht="76.5" customHeight="1" spans="1:9">
      <c r="A51" s="21">
        <v>1</v>
      </c>
      <c r="B51" s="22" t="s">
        <v>54</v>
      </c>
      <c r="C51" s="22" t="s">
        <v>55</v>
      </c>
      <c r="D51" s="21" t="s">
        <v>50</v>
      </c>
      <c r="E51" s="21" t="s">
        <v>51</v>
      </c>
      <c r="F51" s="21">
        <v>930</v>
      </c>
      <c r="G51" s="21">
        <v>780</v>
      </c>
      <c r="H51" s="22" t="str">
        <f>_xlfn.DISPIMG("ID_9438890AEBC04F7A99C9C9A5DE92FBF5",1)</f>
        <v>=DISPIMG("ID_9438890AEBC04F7A99C9C9A5DE92FBF5",1)</v>
      </c>
      <c r="I51" s="30" t="s">
        <v>52</v>
      </c>
    </row>
  </sheetData>
  <mergeCells count="7">
    <mergeCell ref="A2:I2"/>
    <mergeCell ref="A12:I12"/>
    <mergeCell ref="A19:I19"/>
    <mergeCell ref="A28:I28"/>
    <mergeCell ref="A37:I37"/>
    <mergeCell ref="A45:I45"/>
    <mergeCell ref="A49:I49"/>
  </mergeCells>
  <printOptions horizontalCentered="1"/>
  <pageMargins left="0.708661417322835" right="0.708661417322835" top="0.748031496062992" bottom="0.748031496062992" header="0.31496062992126" footer="0.31496062992126"/>
  <pageSetup paperSize="9" scale="6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套餐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极海的另一边</cp:lastModifiedBy>
  <dcterms:created xsi:type="dcterms:W3CDTF">2022-10-20T03:38:00Z</dcterms:created>
  <cp:lastPrinted>2024-10-11T06:33:00Z</cp:lastPrinted>
  <dcterms:modified xsi:type="dcterms:W3CDTF">2024-10-16T03:12:36Z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CB32AD2B24F8431D83FA023D9ABCCF81</vt:lpwstr>
  </property>
  <property fmtid="{D5CDD505-2E9C-101B-9397-08002B2CF9AE}" pid="3" name="KSOProductBuildVer">
    <vt:lpwstr>2052-12.1.0.18276</vt:lpwstr>
  </property>
</Properties>
</file>